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\Groups\Affari Generali\COMPLIANCE\3-MAN.TO REQUISITI AUT.NE E ACCR.TO\IL GABBIANO\D.lgs 33-2013\Anno 2024\costi contab\"/>
    </mc:Choice>
  </mc:AlternateContent>
  <xr:revisionPtr revIDLastSave="0" documentId="13_ncr:1_{4C756274-6B3E-443E-9C5D-8359BFF62ECE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Foglio2" sheetId="2" r:id="rId1"/>
    <sheet name="per sito internet" sheetId="3" r:id="rId2"/>
  </sheets>
  <definedNames>
    <definedName name="_xlnm._FilterDatabase" localSheetId="0" hidden="1">Foglio2!$G$71:$G$127</definedName>
  </definedNames>
  <calcPr calcId="191029"/>
</workbook>
</file>

<file path=xl/calcChain.xml><?xml version="1.0" encoding="utf-8"?>
<calcChain xmlns="http://schemas.openxmlformats.org/spreadsheetml/2006/main">
  <c r="E24" i="2" l="1"/>
  <c r="E13" i="2"/>
  <c r="E78" i="2"/>
  <c r="G5" i="3" s="1"/>
  <c r="E77" i="2"/>
  <c r="D5" i="3" s="1"/>
  <c r="E76" i="2"/>
  <c r="C5" i="3" s="1"/>
  <c r="E75" i="2"/>
  <c r="G8" i="3"/>
  <c r="G7" i="3"/>
  <c r="G6" i="3"/>
  <c r="G4" i="3"/>
  <c r="D8" i="3"/>
  <c r="D7" i="3"/>
  <c r="D6" i="3"/>
  <c r="D4" i="3"/>
  <c r="C8" i="3"/>
  <c r="C7" i="3"/>
  <c r="C6" i="3"/>
  <c r="C4" i="3"/>
  <c r="F8" i="3"/>
  <c r="F7" i="3"/>
  <c r="F6" i="3"/>
  <c r="F4" i="3"/>
  <c r="B76" i="2"/>
  <c r="B77" i="2"/>
  <c r="B78" i="2"/>
  <c r="B75" i="2"/>
  <c r="C76" i="2"/>
  <c r="C77" i="2"/>
  <c r="C78" i="2"/>
  <c r="C75" i="2"/>
  <c r="D76" i="2"/>
  <c r="D77" i="2"/>
  <c r="D78" i="2"/>
  <c r="D75" i="2"/>
  <c r="F82" i="2"/>
  <c r="F81" i="2"/>
  <c r="F76" i="2"/>
  <c r="F77" i="2"/>
  <c r="F78" i="2"/>
  <c r="F75" i="2"/>
  <c r="F67" i="2"/>
  <c r="D67" i="2"/>
  <c r="C67" i="2"/>
  <c r="B67" i="2"/>
  <c r="B26" i="2"/>
  <c r="B24" i="2"/>
  <c r="C24" i="2"/>
  <c r="C26" i="2" s="1"/>
  <c r="D26" i="2"/>
  <c r="E26" i="2"/>
  <c r="E67" i="2" s="1"/>
  <c r="F26" i="2"/>
  <c r="B63" i="2"/>
  <c r="B36" i="2"/>
  <c r="B13" i="2"/>
  <c r="E81" i="2" l="1"/>
  <c r="E82" i="2"/>
  <c r="F5" i="3"/>
  <c r="H5" i="3" s="1"/>
  <c r="C81" i="2"/>
  <c r="C82" i="2" s="1"/>
  <c r="B81" i="2"/>
  <c r="B82" i="2" s="1"/>
  <c r="D81" i="2"/>
  <c r="D82" i="2" s="1"/>
  <c r="H8" i="3"/>
  <c r="H6" i="3"/>
  <c r="H7" i="3"/>
  <c r="H4" i="3"/>
  <c r="C47" i="2"/>
  <c r="D24" i="2" l="1"/>
  <c r="D36" i="2"/>
  <c r="E63" i="2" l="1"/>
  <c r="F63" i="2"/>
  <c r="E36" i="2"/>
  <c r="F36" i="2"/>
  <c r="F13" i="2"/>
  <c r="F24" i="2" l="1"/>
</calcChain>
</file>

<file path=xl/sharedStrings.xml><?xml version="1.0" encoding="utf-8"?>
<sst xmlns="http://schemas.openxmlformats.org/spreadsheetml/2006/main" count="124" uniqueCount="63">
  <si>
    <t xml:space="preserve">Medici </t>
  </si>
  <si>
    <t>Infermieri</t>
  </si>
  <si>
    <t>Addetti all'ospite (ASA, OTA, OSS)</t>
  </si>
  <si>
    <t>Terapisti della riabilitazione</t>
  </si>
  <si>
    <t>Educatori professionali</t>
  </si>
  <si>
    <t>Altri operatori specializzati</t>
  </si>
  <si>
    <t xml:space="preserve">Costi personale altri servizi </t>
  </si>
  <si>
    <t>PERSONALE ADDETTO ALL'ASSISTENZA</t>
  </si>
  <si>
    <t>Farmaci e gas medicali</t>
  </si>
  <si>
    <t>Presidi sanitari per incontinenza</t>
  </si>
  <si>
    <t>Altri beni sanitari</t>
  </si>
  <si>
    <t>Prestazioni specialistiche</t>
  </si>
  <si>
    <t>Ausili e protesi</t>
  </si>
  <si>
    <t>Alimentazione parenterale</t>
  </si>
  <si>
    <t>Alimentazione enterale</t>
  </si>
  <si>
    <t>CONSUMI BENI E SERVIZI SANITARI</t>
  </si>
  <si>
    <t>COSTI ATTIVITA' SANITARIA</t>
  </si>
  <si>
    <t>Ristorazione</t>
  </si>
  <si>
    <t>Lavanderia</t>
  </si>
  <si>
    <t>Pulizia</t>
  </si>
  <si>
    <t>Trasporto ospiti</t>
  </si>
  <si>
    <t>Altri servizi alberghieri attività core</t>
  </si>
  <si>
    <t>COSTI ATTIVITA' ALBERGHIERA (NON SANITARIA)</t>
  </si>
  <si>
    <t>Costi organi istituzionali e/o costi gestione ente gestore</t>
  </si>
  <si>
    <t>Manutenzione ordinaria</t>
  </si>
  <si>
    <t>Utenze</t>
  </si>
  <si>
    <t>Affitti passivi</t>
  </si>
  <si>
    <t>Ammortamento dell'immobile</t>
  </si>
  <si>
    <t>Ammortamento per interventi di manutenzione straordinaria</t>
  </si>
  <si>
    <t>Ammortamenti risotrazione, lavanderia e pulizia</t>
  </si>
  <si>
    <t>Altri ammortamenti</t>
  </si>
  <si>
    <t>Assicurazioni obbligatorie</t>
  </si>
  <si>
    <t>Assicurazione accessorie</t>
  </si>
  <si>
    <t>Beni non sanitari e piccole attrezzature(es. cancelleria, lenzuola, divise ecc...)</t>
  </si>
  <si>
    <t>Consulenze, assistenze, formazione e servizi</t>
  </si>
  <si>
    <t>Costi della sicurezza</t>
  </si>
  <si>
    <t>Altri servizi appaltati</t>
  </si>
  <si>
    <t>Imposte dell'esercizio</t>
  </si>
  <si>
    <t>Oneri diversi di gestione</t>
  </si>
  <si>
    <t>Oneri straordinari</t>
  </si>
  <si>
    <t xml:space="preserve">Altri costi precedentemente non imputati </t>
  </si>
  <si>
    <t>COSTI ATTIVITA' DI SUPPORTO (MISTA)</t>
  </si>
  <si>
    <t>COSTI TOTALI</t>
  </si>
  <si>
    <t>VOCI DI SPESA</t>
  </si>
  <si>
    <t>CDD "IL GABBIANO"</t>
  </si>
  <si>
    <t>Formazione del personale</t>
  </si>
  <si>
    <t>Personale non a standard</t>
  </si>
  <si>
    <t>Ammortamento attrezzature sanitarie</t>
  </si>
  <si>
    <t>STRUTTURA</t>
  </si>
  <si>
    <t xml:space="preserve">MATERIE PRIME </t>
  </si>
  <si>
    <t>SERVIZI</t>
  </si>
  <si>
    <t>GODIMENTO BENI TERZI</t>
  </si>
  <si>
    <t xml:space="preserve">PERSONALE </t>
  </si>
  <si>
    <t>ALTRI COSTI</t>
  </si>
  <si>
    <t>TOTALE</t>
  </si>
  <si>
    <t>ANNO</t>
  </si>
  <si>
    <t>CDD IL GABBIANO</t>
  </si>
  <si>
    <t>CDD SERGIO LANA</t>
  </si>
  <si>
    <t>CSS ANTIGUA</t>
  </si>
  <si>
    <t>HOSPICE</t>
  </si>
  <si>
    <t>RSA VEDANO OLONA</t>
  </si>
  <si>
    <t>RSA S.VINCENZO</t>
  </si>
  <si>
    <t>COSTI CONTABILIZZATI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</si>
</sst>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[$€]\ * #,##0.00_-;\-[$€]\ * #,##0.00_-;_-[$€]\ * &quot;-&quot;??_-;_-@_-"/>
    <numFmt numFmtId="166" formatCode="[$€-2]\ #,##0.00;[Red]\-[$€-2]\ #,##0.00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[$€-2]\ * #,##0.00_-;\-[$€-2]\ * #,##0.00_-;_-[$€-2]\ 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7" fillId="0" borderId="0">
      <protection locked="0"/>
    </xf>
    <xf numFmtId="171" fontId="1" fillId="0" borderId="0" applyFont="0" applyFill="0" applyBorder="0" applyAlignment="0" applyProtection="0"/>
    <xf numFmtId="0" fontId="7" fillId="0" borderId="0">
      <protection locked="0"/>
    </xf>
  </cellStyleXfs>
  <cellXfs count="47">
    <xf numFmtId="0" fontId="0" fillId="0" borderId="0" xfId="0"/>
    <xf numFmtId="0" fontId="0" fillId="0" borderId="0" xfId="0" applyFill="1"/>
    <xf numFmtId="164" fontId="5" fillId="0" borderId="0" xfId="5" applyFont="1" applyFill="1"/>
    <xf numFmtId="0" fontId="0" fillId="0" borderId="1" xfId="0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44" fontId="0" fillId="0" borderId="0" xfId="7" applyFont="1" applyFill="1"/>
    <xf numFmtId="44" fontId="0" fillId="0" borderId="1" xfId="7" applyFont="1" applyFill="1" applyBorder="1"/>
    <xf numFmtId="44" fontId="5" fillId="0" borderId="1" xfId="7" applyFont="1" applyFill="1" applyBorder="1"/>
    <xf numFmtId="44" fontId="0" fillId="0" borderId="0" xfId="7" applyFont="1" applyFill="1" applyAlignment="1">
      <alignment wrapText="1"/>
    </xf>
    <xf numFmtId="44" fontId="0" fillId="0" borderId="1" xfId="0" applyNumberFormat="1" applyFill="1" applyBorder="1"/>
    <xf numFmtId="44" fontId="0" fillId="0" borderId="0" xfId="0" applyNumberFormat="1" applyFill="1"/>
    <xf numFmtId="166" fontId="0" fillId="0" borderId="1" xfId="0" applyNumberFormat="1" applyFill="1" applyBorder="1"/>
    <xf numFmtId="166" fontId="0" fillId="0" borderId="0" xfId="0" applyNumberFormat="1" applyFill="1"/>
    <xf numFmtId="0" fontId="6" fillId="2" borderId="1" xfId="0" applyFont="1" applyFill="1" applyBorder="1" applyAlignment="1">
      <alignment horizontal="center"/>
    </xf>
    <xf numFmtId="0" fontId="0" fillId="2" borderId="0" xfId="0" applyFill="1"/>
    <xf numFmtId="164" fontId="0" fillId="2" borderId="0" xfId="5" applyFont="1" applyFill="1"/>
    <xf numFmtId="164" fontId="0" fillId="2" borderId="1" xfId="5" applyFont="1" applyFill="1" applyBorder="1"/>
    <xf numFmtId="164" fontId="0" fillId="2" borderId="0" xfId="5" applyFont="1" applyFill="1" applyAlignment="1">
      <alignment wrapText="1"/>
    </xf>
    <xf numFmtId="0" fontId="4" fillId="0" borderId="0" xfId="0" applyFont="1"/>
    <xf numFmtId="0" fontId="4" fillId="2" borderId="0" xfId="0" applyFont="1" applyFill="1"/>
    <xf numFmtId="0" fontId="0" fillId="0" borderId="2" xfId="0" applyFill="1" applyBorder="1"/>
    <xf numFmtId="44" fontId="0" fillId="0" borderId="3" xfId="7" applyFont="1" applyFill="1" applyBorder="1"/>
    <xf numFmtId="44" fontId="0" fillId="0" borderId="4" xfId="7" applyFont="1" applyFill="1" applyBorder="1"/>
    <xf numFmtId="164" fontId="0" fillId="0" borderId="0" xfId="5" applyFont="1" applyFill="1"/>
    <xf numFmtId="164" fontId="0" fillId="0" borderId="0" xfId="0" applyNumberFormat="1" applyFill="1"/>
    <xf numFmtId="0" fontId="4" fillId="0" borderId="0" xfId="0" applyFont="1" applyFill="1" applyAlignment="1">
      <alignment horizontal="center"/>
    </xf>
    <xf numFmtId="0" fontId="4" fillId="0" borderId="1" xfId="0" applyFont="1" applyBorder="1"/>
    <xf numFmtId="0" fontId="0" fillId="0" borderId="0" xfId="0"/>
    <xf numFmtId="0" fontId="8" fillId="0" borderId="1" xfId="0" applyFont="1" applyBorder="1" applyAlignment="1">
      <alignment horizontal="center"/>
    </xf>
    <xf numFmtId="0" fontId="4" fillId="3" borderId="1" xfId="0" applyFont="1" applyFill="1" applyBorder="1"/>
    <xf numFmtId="164" fontId="0" fillId="3" borderId="1" xfId="5" applyFont="1" applyFill="1" applyBorder="1"/>
    <xf numFmtId="164" fontId="4" fillId="3" borderId="1" xfId="5" applyFont="1" applyFill="1" applyBorder="1"/>
    <xf numFmtId="0" fontId="4" fillId="4" borderId="1" xfId="0" applyFont="1" applyFill="1" applyBorder="1"/>
    <xf numFmtId="164" fontId="0" fillId="4" borderId="1" xfId="5" applyFont="1" applyFill="1" applyBorder="1"/>
    <xf numFmtId="164" fontId="4" fillId="4" borderId="1" xfId="5" applyFont="1" applyFill="1" applyBorder="1"/>
    <xf numFmtId="170" fontId="0" fillId="3" borderId="1" xfId="8" applyFont="1" applyFill="1" applyBorder="1"/>
    <xf numFmtId="170" fontId="4" fillId="3" borderId="1" xfId="8" applyFont="1" applyFill="1" applyBorder="1"/>
    <xf numFmtId="170" fontId="0" fillId="4" borderId="1" xfId="8" applyFont="1" applyFill="1" applyBorder="1"/>
    <xf numFmtId="170" fontId="4" fillId="4" borderId="1" xfId="8" applyFont="1" applyFill="1" applyBorder="1"/>
    <xf numFmtId="0" fontId="4" fillId="5" borderId="1" xfId="0" applyFont="1" applyFill="1" applyBorder="1"/>
    <xf numFmtId="0" fontId="0" fillId="5" borderId="1" xfId="0" applyFill="1" applyBorder="1"/>
    <xf numFmtId="164" fontId="0" fillId="5" borderId="1" xfId="5" applyFont="1" applyFill="1" applyBorder="1"/>
    <xf numFmtId="164" fontId="4" fillId="5" borderId="1" xfId="5" applyFont="1" applyFill="1" applyBorder="1"/>
    <xf numFmtId="0" fontId="0" fillId="5" borderId="0" xfId="0" applyFill="1"/>
    <xf numFmtId="170" fontId="0" fillId="5" borderId="1" xfId="8" applyFont="1" applyFill="1" applyBorder="1"/>
    <xf numFmtId="170" fontId="4" fillId="5" borderId="1" xfId="8" applyFont="1" applyFill="1" applyBorder="1"/>
  </cellXfs>
  <cellStyles count="14">
    <cellStyle name="Euro" xfId="6" xr:uid="{00000000-0005-0000-0000-000000000000}"/>
    <cellStyle name="Euro 2" xfId="12" xr:uid="{00000000-0005-0000-0000-000000000000}"/>
    <cellStyle name="Migliaia" xfId="5" builtinId="3"/>
    <cellStyle name="Migliaia 2" xfId="2" xr:uid="{00000000-0005-0000-0000-000002000000}"/>
    <cellStyle name="Migliaia 3" xfId="8" xr:uid="{00000000-0005-0000-0000-000034000000}"/>
    <cellStyle name="Normale" xfId="0" builtinId="0"/>
    <cellStyle name="Normale 2" xfId="1" xr:uid="{00000000-0005-0000-0000-000004000000}"/>
    <cellStyle name="Normale 2 2" xfId="3" xr:uid="{00000000-0005-0000-0000-000005000000}"/>
    <cellStyle name="Normale 2 3" xfId="11" xr:uid="{00000000-0005-0000-0000-000002000000}"/>
    <cellStyle name="Normale 3" xfId="10" xr:uid="{00000000-0005-0000-0000-000002000000}"/>
    <cellStyle name="Normale 3 2" xfId="13" xr:uid="{00000000-0005-0000-0000-000006000000}"/>
    <cellStyle name="Percentuale 2" xfId="4" xr:uid="{00000000-0005-0000-0000-000006000000}"/>
    <cellStyle name="Valuta" xfId="7" builtinId="4"/>
    <cellStyle name="Valuta 2" xfId="9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workbookViewId="0">
      <pane xSplit="1" ySplit="3" topLeftCell="B58" activePane="bottomRight" state="frozen"/>
      <selection pane="topRight" activeCell="B1" sqref="B1"/>
      <selection pane="bottomLeft" activeCell="A4" sqref="A4"/>
      <selection pane="bottomRight" activeCell="E25" sqref="E25"/>
    </sheetView>
  </sheetViews>
  <sheetFormatPr defaultColWidth="8.85546875" defaultRowHeight="15" x14ac:dyDescent="0.25"/>
  <cols>
    <col min="1" max="1" width="43.85546875" style="1" customWidth="1"/>
    <col min="2" max="2" width="20.28515625" style="15" customWidth="1"/>
    <col min="3" max="3" width="23.42578125" style="1" customWidth="1"/>
    <col min="4" max="4" width="21.85546875" style="1" customWidth="1"/>
    <col min="5" max="5" width="22.28515625" style="1" customWidth="1"/>
    <col min="6" max="6" width="21.42578125" style="1" customWidth="1"/>
    <col min="7" max="16384" width="8.85546875" style="1"/>
  </cols>
  <sheetData>
    <row r="1" spans="1:10" x14ac:dyDescent="0.25">
      <c r="A1" s="26" t="s">
        <v>44</v>
      </c>
      <c r="B1" s="26"/>
      <c r="C1" s="26"/>
      <c r="D1" s="26"/>
      <c r="E1" s="26"/>
      <c r="F1" s="26"/>
    </row>
    <row r="3" spans="1:10" x14ac:dyDescent="0.25">
      <c r="A3" s="4" t="s">
        <v>43</v>
      </c>
      <c r="B3" s="14">
        <v>2023</v>
      </c>
      <c r="C3" s="4">
        <v>2022</v>
      </c>
      <c r="D3" s="4">
        <v>2021</v>
      </c>
      <c r="E3" s="4">
        <v>2020</v>
      </c>
      <c r="F3" s="4">
        <v>2019</v>
      </c>
    </row>
    <row r="4" spans="1:10" x14ac:dyDescent="0.25">
      <c r="A4" s="1" t="s">
        <v>0</v>
      </c>
      <c r="G4" s="2"/>
    </row>
    <row r="5" spans="1:10" x14ac:dyDescent="0.25">
      <c r="A5" s="1" t="s">
        <v>1</v>
      </c>
      <c r="B5" s="16">
        <v>10776</v>
      </c>
      <c r="C5" s="6">
        <v>14299.76</v>
      </c>
      <c r="D5" s="6">
        <v>14190.26</v>
      </c>
      <c r="E5" s="6">
        <v>8436.0499999999993</v>
      </c>
      <c r="F5" s="6">
        <v>7145.36</v>
      </c>
      <c r="G5" s="19" t="s">
        <v>52</v>
      </c>
      <c r="I5" s="20" t="s">
        <v>51</v>
      </c>
      <c r="J5" s="15"/>
    </row>
    <row r="6" spans="1:10" x14ac:dyDescent="0.25">
      <c r="A6" s="1" t="s">
        <v>2</v>
      </c>
      <c r="B6" s="16">
        <v>77258.259999999995</v>
      </c>
      <c r="C6" s="6">
        <v>79755.7</v>
      </c>
      <c r="D6" s="6">
        <v>84299.41</v>
      </c>
      <c r="E6" s="6">
        <v>50900.42</v>
      </c>
      <c r="F6" s="6">
        <v>73203.7</v>
      </c>
      <c r="G6" s="19" t="s">
        <v>52</v>
      </c>
    </row>
    <row r="7" spans="1:10" x14ac:dyDescent="0.25">
      <c r="A7" s="1" t="s">
        <v>3</v>
      </c>
      <c r="B7" s="16">
        <v>197835.45</v>
      </c>
      <c r="C7" s="6">
        <v>224345.66</v>
      </c>
      <c r="D7" s="6">
        <v>245423.03</v>
      </c>
      <c r="E7" s="6">
        <v>224924</v>
      </c>
      <c r="F7" s="6">
        <v>180313.5</v>
      </c>
      <c r="G7" s="19" t="s">
        <v>52</v>
      </c>
      <c r="I7" s="19" t="s">
        <v>53</v>
      </c>
    </row>
    <row r="8" spans="1:10" x14ac:dyDescent="0.25">
      <c r="A8" s="1" t="s">
        <v>4</v>
      </c>
      <c r="B8" s="16">
        <v>151893.12</v>
      </c>
      <c r="C8" s="6">
        <v>137565.94</v>
      </c>
      <c r="D8" s="6">
        <v>135760.25</v>
      </c>
      <c r="E8" s="6">
        <v>109324.3</v>
      </c>
      <c r="F8" s="6">
        <v>131116.48000000001</v>
      </c>
      <c r="G8" s="19" t="s">
        <v>52</v>
      </c>
    </row>
    <row r="9" spans="1:10" x14ac:dyDescent="0.25">
      <c r="A9" s="1" t="s">
        <v>5</v>
      </c>
      <c r="B9" s="16">
        <v>2225</v>
      </c>
      <c r="C9" s="6">
        <v>16113.49</v>
      </c>
      <c r="D9" s="6">
        <v>3302.95</v>
      </c>
      <c r="E9" s="6">
        <v>787.7</v>
      </c>
      <c r="F9" s="6">
        <v>12474.22</v>
      </c>
      <c r="G9" s="19" t="s">
        <v>52</v>
      </c>
    </row>
    <row r="10" spans="1:10" x14ac:dyDescent="0.25">
      <c r="A10" s="1" t="s">
        <v>6</v>
      </c>
      <c r="B10" s="16"/>
      <c r="E10" s="6"/>
      <c r="F10" s="6"/>
      <c r="G10" s="2"/>
    </row>
    <row r="11" spans="1:10" x14ac:dyDescent="0.25">
      <c r="B11" s="16"/>
      <c r="E11" s="6"/>
      <c r="F11" s="6"/>
      <c r="G11" s="2"/>
    </row>
    <row r="12" spans="1:10" x14ac:dyDescent="0.25">
      <c r="B12" s="16"/>
      <c r="E12" s="6"/>
      <c r="F12" s="6"/>
      <c r="G12" s="2"/>
    </row>
    <row r="13" spans="1:10" x14ac:dyDescent="0.25">
      <c r="A13" s="3" t="s">
        <v>7</v>
      </c>
      <c r="B13" s="17">
        <f>SUM(B5:B12)</f>
        <v>439987.83</v>
      </c>
      <c r="C13" s="12">
        <v>472080.55</v>
      </c>
      <c r="D13" s="7">
        <v>482975.9</v>
      </c>
      <c r="E13" s="7">
        <f>+SUM(E5:E9)</f>
        <v>394372.47</v>
      </c>
      <c r="F13" s="7">
        <f>SUM(F5:F10)</f>
        <v>404253.26</v>
      </c>
      <c r="G13" s="19"/>
    </row>
    <row r="14" spans="1:10" x14ac:dyDescent="0.25">
      <c r="B14" s="16"/>
      <c r="E14" s="6"/>
      <c r="F14" s="6"/>
      <c r="G14" s="2"/>
    </row>
    <row r="15" spans="1:10" x14ac:dyDescent="0.25">
      <c r="B15" s="16"/>
      <c r="E15" s="6"/>
      <c r="F15" s="6"/>
      <c r="G15" s="2"/>
    </row>
    <row r="16" spans="1:10" x14ac:dyDescent="0.25">
      <c r="B16" s="16"/>
      <c r="E16" s="6"/>
      <c r="F16" s="6"/>
      <c r="G16" s="2"/>
    </row>
    <row r="17" spans="1:7" x14ac:dyDescent="0.25">
      <c r="A17" s="1" t="s">
        <v>8</v>
      </c>
      <c r="B17" s="16">
        <v>208.82</v>
      </c>
      <c r="C17" s="6">
        <v>276.38</v>
      </c>
      <c r="D17" s="6">
        <v>360.81</v>
      </c>
      <c r="E17" s="6">
        <v>214.07</v>
      </c>
      <c r="F17" s="6">
        <v>12.12</v>
      </c>
      <c r="G17" s="19" t="s">
        <v>49</v>
      </c>
    </row>
    <row r="18" spans="1:7" x14ac:dyDescent="0.25">
      <c r="A18" s="1" t="s">
        <v>9</v>
      </c>
      <c r="B18" s="16">
        <v>234.97</v>
      </c>
      <c r="C18" s="6">
        <v>226.25</v>
      </c>
      <c r="D18" s="6">
        <v>248.51</v>
      </c>
      <c r="E18" s="6">
        <v>152</v>
      </c>
      <c r="F18" s="6">
        <v>15</v>
      </c>
      <c r="G18" s="19" t="s">
        <v>49</v>
      </c>
    </row>
    <row r="19" spans="1:7" x14ac:dyDescent="0.25">
      <c r="A19" s="1" t="s">
        <v>10</v>
      </c>
      <c r="B19" s="16">
        <v>2411.62</v>
      </c>
      <c r="C19" s="6">
        <v>2523.64</v>
      </c>
      <c r="D19" s="6">
        <v>4724.26</v>
      </c>
      <c r="E19" s="6">
        <v>3545.24</v>
      </c>
      <c r="F19" s="6">
        <v>742.62</v>
      </c>
      <c r="G19" s="19" t="s">
        <v>49</v>
      </c>
    </row>
    <row r="20" spans="1:7" x14ac:dyDescent="0.25">
      <c r="A20" s="1" t="s">
        <v>11</v>
      </c>
      <c r="B20" s="16"/>
      <c r="D20" s="6"/>
      <c r="E20" s="6"/>
      <c r="F20" s="6"/>
      <c r="G20" s="2"/>
    </row>
    <row r="21" spans="1:7" x14ac:dyDescent="0.25">
      <c r="A21" s="1" t="s">
        <v>12</v>
      </c>
      <c r="B21" s="16"/>
      <c r="D21" s="6"/>
      <c r="E21" s="6"/>
      <c r="F21" s="6"/>
      <c r="G21" s="2"/>
    </row>
    <row r="22" spans="1:7" x14ac:dyDescent="0.25">
      <c r="A22" s="1" t="s">
        <v>13</v>
      </c>
      <c r="B22" s="16"/>
      <c r="D22" s="6"/>
      <c r="E22" s="6"/>
      <c r="F22" s="6"/>
      <c r="G22" s="2"/>
    </row>
    <row r="23" spans="1:7" x14ac:dyDescent="0.25">
      <c r="A23" s="1" t="s">
        <v>14</v>
      </c>
      <c r="B23" s="16"/>
      <c r="D23" s="6"/>
      <c r="E23" s="6"/>
      <c r="F23" s="6"/>
      <c r="G23" s="2"/>
    </row>
    <row r="24" spans="1:7" x14ac:dyDescent="0.25">
      <c r="A24" s="21" t="s">
        <v>15</v>
      </c>
      <c r="B24" s="22">
        <f t="shared" ref="B24:C24" si="0">+B17+B18+B19</f>
        <v>2855.41</v>
      </c>
      <c r="C24" s="22">
        <f t="shared" si="0"/>
        <v>3026.27</v>
      </c>
      <c r="D24" s="22">
        <f>+D17+D18+D19</f>
        <v>5333.58</v>
      </c>
      <c r="E24" s="22">
        <f>SUM(E17:E20)</f>
        <v>3911.31</v>
      </c>
      <c r="F24" s="23">
        <f>SUM(F17:F23)</f>
        <v>769.74</v>
      </c>
      <c r="G24" s="19"/>
    </row>
    <row r="25" spans="1:7" x14ac:dyDescent="0.25">
      <c r="A25" s="11"/>
      <c r="B25" s="16"/>
      <c r="C25" s="11"/>
      <c r="E25" s="6"/>
      <c r="F25" s="6"/>
      <c r="G25" s="2"/>
    </row>
    <row r="26" spans="1:7" x14ac:dyDescent="0.25">
      <c r="A26" s="3" t="s">
        <v>16</v>
      </c>
      <c r="B26" s="8">
        <f>+B24+B13</f>
        <v>442843.24</v>
      </c>
      <c r="C26" s="8">
        <f t="shared" ref="C26:E26" si="1">+C24+C13</f>
        <v>475106.82</v>
      </c>
      <c r="D26" s="8">
        <f t="shared" si="1"/>
        <v>488309.48000000004</v>
      </c>
      <c r="E26" s="8">
        <f t="shared" si="1"/>
        <v>398283.77999999997</v>
      </c>
      <c r="F26" s="8">
        <f>+F24+F13</f>
        <v>405023</v>
      </c>
    </row>
    <row r="27" spans="1:7" x14ac:dyDescent="0.25">
      <c r="B27" s="16"/>
      <c r="E27" s="6"/>
      <c r="F27" s="6"/>
      <c r="G27" s="2"/>
    </row>
    <row r="28" spans="1:7" x14ac:dyDescent="0.25">
      <c r="B28" s="16"/>
      <c r="D28" s="6"/>
      <c r="E28" s="6"/>
      <c r="F28" s="6"/>
      <c r="G28" s="2"/>
    </row>
    <row r="29" spans="1:7" x14ac:dyDescent="0.25">
      <c r="A29" s="1" t="s">
        <v>17</v>
      </c>
      <c r="B29" s="16">
        <v>33755.89</v>
      </c>
      <c r="C29" s="6">
        <v>34105.9</v>
      </c>
      <c r="D29" s="6">
        <v>32201.23</v>
      </c>
      <c r="E29" s="6">
        <v>28547.46</v>
      </c>
      <c r="F29" s="6">
        <v>38823.08</v>
      </c>
      <c r="G29" s="19" t="s">
        <v>50</v>
      </c>
    </row>
    <row r="30" spans="1:7" x14ac:dyDescent="0.25">
      <c r="A30" s="1" t="s">
        <v>18</v>
      </c>
      <c r="B30" s="16">
        <v>56.55</v>
      </c>
      <c r="C30" s="6">
        <v>61.6</v>
      </c>
      <c r="D30" s="6">
        <v>326.8</v>
      </c>
      <c r="E30" s="6">
        <v>58.8</v>
      </c>
      <c r="F30" s="6">
        <v>58.8</v>
      </c>
      <c r="G30" s="19" t="s">
        <v>49</v>
      </c>
    </row>
    <row r="31" spans="1:7" x14ac:dyDescent="0.25">
      <c r="A31" s="1" t="s">
        <v>19</v>
      </c>
      <c r="B31" s="16">
        <v>12081.76</v>
      </c>
      <c r="C31" s="6">
        <v>12819.57</v>
      </c>
      <c r="D31" s="6">
        <v>12797.95</v>
      </c>
      <c r="E31" s="6">
        <v>15148.97</v>
      </c>
      <c r="F31" s="6">
        <v>14790.1</v>
      </c>
      <c r="G31" s="19" t="s">
        <v>50</v>
      </c>
    </row>
    <row r="32" spans="1:7" x14ac:dyDescent="0.25">
      <c r="A32" s="1" t="s">
        <v>20</v>
      </c>
      <c r="B32" s="16">
        <v>65900.38</v>
      </c>
      <c r="C32" s="6">
        <v>71866.19</v>
      </c>
      <c r="D32" s="6">
        <v>49649.919999999998</v>
      </c>
      <c r="E32" s="6">
        <v>32308.55</v>
      </c>
      <c r="F32" s="6">
        <v>61187.65</v>
      </c>
      <c r="G32" s="19" t="s">
        <v>50</v>
      </c>
    </row>
    <row r="33" spans="1:7" x14ac:dyDescent="0.25">
      <c r="A33" s="1" t="s">
        <v>21</v>
      </c>
      <c r="B33" s="16"/>
      <c r="D33" s="6"/>
      <c r="E33" s="6"/>
      <c r="F33" s="6"/>
      <c r="G33" s="19"/>
    </row>
    <row r="34" spans="1:7" x14ac:dyDescent="0.25">
      <c r="B34" s="16"/>
      <c r="E34" s="6"/>
      <c r="F34" s="6"/>
      <c r="G34" s="2"/>
    </row>
    <row r="35" spans="1:7" x14ac:dyDescent="0.25">
      <c r="B35" s="16"/>
      <c r="E35" s="6"/>
      <c r="F35" s="6"/>
      <c r="G35" s="2"/>
    </row>
    <row r="36" spans="1:7" x14ac:dyDescent="0.25">
      <c r="A36" s="3" t="s">
        <v>22</v>
      </c>
      <c r="B36" s="17">
        <f>SUM(B29:B35)</f>
        <v>111794.58000000002</v>
      </c>
      <c r="C36" s="12">
        <v>118853.26</v>
      </c>
      <c r="D36" s="10">
        <f>+D29+D30+D31+D32</f>
        <v>94975.9</v>
      </c>
      <c r="E36" s="7">
        <f>+E32+E31+E30+E29</f>
        <v>76063.78</v>
      </c>
      <c r="F36" s="7">
        <f>SUM(F29:F33)</f>
        <v>114859.63</v>
      </c>
      <c r="G36" s="19"/>
    </row>
    <row r="37" spans="1:7" x14ac:dyDescent="0.25">
      <c r="B37" s="16"/>
      <c r="E37" s="6"/>
      <c r="F37" s="6"/>
      <c r="G37" s="2"/>
    </row>
    <row r="38" spans="1:7" x14ac:dyDescent="0.25">
      <c r="B38" s="16"/>
      <c r="E38" s="6"/>
      <c r="F38" s="6"/>
      <c r="G38" s="2"/>
    </row>
    <row r="39" spans="1:7" x14ac:dyDescent="0.25">
      <c r="A39" s="1" t="s">
        <v>46</v>
      </c>
      <c r="B39" s="16"/>
      <c r="D39" s="6"/>
      <c r="E39" s="6">
        <v>15492.86</v>
      </c>
      <c r="F39" s="6"/>
      <c r="G39" s="19" t="s">
        <v>53</v>
      </c>
    </row>
    <row r="40" spans="1:7" x14ac:dyDescent="0.25">
      <c r="A40" s="1" t="s">
        <v>23</v>
      </c>
      <c r="B40" s="16">
        <v>20865.060000000001</v>
      </c>
      <c r="C40" s="6">
        <v>20685.87</v>
      </c>
      <c r="D40" s="6">
        <v>20184.669999999998</v>
      </c>
      <c r="E40" s="6">
        <v>29822.1</v>
      </c>
      <c r="F40" s="6">
        <v>12369.36</v>
      </c>
      <c r="G40" s="19" t="s">
        <v>53</v>
      </c>
    </row>
    <row r="41" spans="1:7" x14ac:dyDescent="0.25">
      <c r="A41" s="1" t="s">
        <v>24</v>
      </c>
      <c r="B41" s="16">
        <v>9066.7800000000007</v>
      </c>
      <c r="C41" s="6">
        <v>3863.25</v>
      </c>
      <c r="D41" s="6">
        <v>8314.6</v>
      </c>
      <c r="E41" s="6">
        <v>6175.83</v>
      </c>
      <c r="F41" s="6">
        <v>9130.89</v>
      </c>
      <c r="G41" s="19" t="s">
        <v>53</v>
      </c>
    </row>
    <row r="42" spans="1:7" x14ac:dyDescent="0.25">
      <c r="A42" s="1" t="s">
        <v>25</v>
      </c>
      <c r="B42" s="16">
        <v>9696.09</v>
      </c>
      <c r="C42" s="6">
        <v>14012.78</v>
      </c>
      <c r="D42" s="6">
        <v>9353.61</v>
      </c>
      <c r="E42" s="6"/>
      <c r="F42" s="6">
        <v>8636.16</v>
      </c>
      <c r="G42" s="19" t="s">
        <v>53</v>
      </c>
    </row>
    <row r="43" spans="1:7" x14ac:dyDescent="0.25">
      <c r="A43" s="1" t="s">
        <v>26</v>
      </c>
      <c r="B43" s="16"/>
      <c r="D43" s="6"/>
      <c r="E43" s="6"/>
      <c r="F43" s="6"/>
      <c r="G43" s="19" t="s">
        <v>53</v>
      </c>
    </row>
    <row r="44" spans="1:7" x14ac:dyDescent="0.25">
      <c r="A44" s="1" t="s">
        <v>27</v>
      </c>
      <c r="B44" s="16">
        <v>14871.47</v>
      </c>
      <c r="C44" s="6">
        <v>16660.12</v>
      </c>
      <c r="D44" s="6">
        <v>17538.259999999998</v>
      </c>
      <c r="E44" s="6"/>
      <c r="F44" s="6">
        <v>15896.21</v>
      </c>
      <c r="G44" s="19" t="s">
        <v>53</v>
      </c>
    </row>
    <row r="45" spans="1:7" x14ac:dyDescent="0.25">
      <c r="A45" s="1" t="s">
        <v>28</v>
      </c>
      <c r="B45" s="16"/>
      <c r="E45" s="6"/>
      <c r="F45" s="6"/>
      <c r="G45" s="19" t="s">
        <v>53</v>
      </c>
    </row>
    <row r="46" spans="1:7" x14ac:dyDescent="0.25">
      <c r="A46" s="1" t="s">
        <v>29</v>
      </c>
      <c r="B46" s="16">
        <v>23.53</v>
      </c>
      <c r="C46" s="13">
        <v>141.08000000000001</v>
      </c>
      <c r="D46" s="6">
        <v>141.08000000000001</v>
      </c>
      <c r="E46" s="6"/>
      <c r="F46" s="6">
        <v>361.11</v>
      </c>
      <c r="G46" s="19" t="s">
        <v>53</v>
      </c>
    </row>
    <row r="47" spans="1:7" x14ac:dyDescent="0.25">
      <c r="A47" s="1" t="s">
        <v>30</v>
      </c>
      <c r="B47" s="16">
        <v>1319.38</v>
      </c>
      <c r="C47" s="6">
        <f>1024.16+369.72</f>
        <v>1393.88</v>
      </c>
      <c r="D47" s="6">
        <v>1101.55</v>
      </c>
      <c r="E47" s="6"/>
      <c r="F47" s="6">
        <v>3184.93</v>
      </c>
      <c r="G47" s="19" t="s">
        <v>53</v>
      </c>
    </row>
    <row r="48" spans="1:7" x14ac:dyDescent="0.25">
      <c r="A48" s="1" t="s">
        <v>31</v>
      </c>
      <c r="B48" s="16">
        <v>2059.63</v>
      </c>
      <c r="C48" s="6">
        <v>1927.86</v>
      </c>
      <c r="D48" s="6">
        <v>1763.82</v>
      </c>
      <c r="E48" s="6">
        <v>2034.07</v>
      </c>
      <c r="F48" s="6">
        <v>2393.19</v>
      </c>
      <c r="G48" s="19" t="s">
        <v>53</v>
      </c>
    </row>
    <row r="49" spans="1:7" x14ac:dyDescent="0.25">
      <c r="A49" s="1" t="s">
        <v>32</v>
      </c>
      <c r="B49" s="16"/>
      <c r="E49" s="6"/>
      <c r="F49" s="6"/>
      <c r="G49" s="19" t="s">
        <v>53</v>
      </c>
    </row>
    <row r="50" spans="1:7" ht="30" x14ac:dyDescent="0.25">
      <c r="A50" s="5" t="s">
        <v>33</v>
      </c>
      <c r="B50" s="18">
        <v>5238.1899999999996</v>
      </c>
      <c r="C50" s="9">
        <v>5441.29</v>
      </c>
      <c r="D50" s="9">
        <v>8077.66</v>
      </c>
      <c r="E50" s="9">
        <v>5050.43</v>
      </c>
      <c r="F50" s="9">
        <v>3994.89</v>
      </c>
      <c r="G50" s="19" t="s">
        <v>49</v>
      </c>
    </row>
    <row r="51" spans="1:7" x14ac:dyDescent="0.25">
      <c r="A51" s="1" t="s">
        <v>34</v>
      </c>
      <c r="B51" s="16">
        <v>2457.7199999999998</v>
      </c>
      <c r="C51" s="9">
        <v>939.02</v>
      </c>
      <c r="D51" s="9">
        <v>513.48</v>
      </c>
      <c r="E51" s="6">
        <v>3167.17</v>
      </c>
      <c r="F51" s="6">
        <v>4939.38</v>
      </c>
      <c r="G51" s="19" t="s">
        <v>53</v>
      </c>
    </row>
    <row r="52" spans="1:7" x14ac:dyDescent="0.25">
      <c r="A52" s="1" t="s">
        <v>35</v>
      </c>
      <c r="B52" s="16">
        <v>211.6</v>
      </c>
      <c r="C52" s="9">
        <v>341.4</v>
      </c>
      <c r="D52" s="9">
        <v>146.4</v>
      </c>
      <c r="E52" s="6">
        <v>273.2</v>
      </c>
      <c r="F52" s="6">
        <v>463.44</v>
      </c>
      <c r="G52" s="19" t="s">
        <v>53</v>
      </c>
    </row>
    <row r="53" spans="1:7" x14ac:dyDescent="0.25">
      <c r="A53" s="1" t="s">
        <v>36</v>
      </c>
      <c r="B53" s="16"/>
      <c r="E53" s="6"/>
      <c r="F53" s="6"/>
      <c r="G53" s="19" t="s">
        <v>53</v>
      </c>
    </row>
    <row r="54" spans="1:7" x14ac:dyDescent="0.25">
      <c r="A54" s="1" t="s">
        <v>37</v>
      </c>
      <c r="B54" s="16">
        <v>2525.83</v>
      </c>
      <c r="C54" s="9">
        <v>2719.63</v>
      </c>
      <c r="D54" s="9">
        <v>2610.73</v>
      </c>
      <c r="E54" s="6">
        <v>2508.63</v>
      </c>
      <c r="F54" s="6">
        <v>2202.63</v>
      </c>
      <c r="G54" s="19" t="s">
        <v>53</v>
      </c>
    </row>
    <row r="55" spans="1:7" x14ac:dyDescent="0.25">
      <c r="A55" s="1" t="s">
        <v>38</v>
      </c>
      <c r="B55" s="16"/>
      <c r="E55" s="6">
        <v>2328.4899999999998</v>
      </c>
      <c r="F55" s="6">
        <v>2429.23</v>
      </c>
      <c r="G55" s="19" t="s">
        <v>53</v>
      </c>
    </row>
    <row r="56" spans="1:7" x14ac:dyDescent="0.25">
      <c r="A56" s="1" t="s">
        <v>39</v>
      </c>
      <c r="B56" s="16"/>
      <c r="D56" s="6">
        <v>7727.91</v>
      </c>
      <c r="E56" s="6"/>
      <c r="F56" s="6"/>
      <c r="G56" s="19" t="s">
        <v>53</v>
      </c>
    </row>
    <row r="57" spans="1:7" x14ac:dyDescent="0.25">
      <c r="A57" s="1" t="s">
        <v>40</v>
      </c>
      <c r="B57" s="16">
        <v>19433.169999999998</v>
      </c>
      <c r="C57" s="6">
        <v>18222.21</v>
      </c>
      <c r="E57" s="6"/>
      <c r="F57" s="6"/>
      <c r="G57" s="19" t="s">
        <v>53</v>
      </c>
    </row>
    <row r="58" spans="1:7" x14ac:dyDescent="0.25">
      <c r="A58" s="1" t="s">
        <v>47</v>
      </c>
      <c r="B58" s="16">
        <v>197.22</v>
      </c>
      <c r="C58" s="6"/>
      <c r="E58" s="6"/>
      <c r="F58" s="6"/>
      <c r="G58" s="19" t="s">
        <v>53</v>
      </c>
    </row>
    <row r="59" spans="1:7" x14ac:dyDescent="0.25">
      <c r="A59" s="1" t="s">
        <v>45</v>
      </c>
      <c r="B59" s="16">
        <v>2988.28</v>
      </c>
      <c r="C59" s="6">
        <v>978.25</v>
      </c>
      <c r="D59" s="6">
        <v>28.57</v>
      </c>
      <c r="E59" s="6"/>
      <c r="F59" s="6"/>
      <c r="G59" s="19" t="s">
        <v>53</v>
      </c>
    </row>
    <row r="60" spans="1:7" x14ac:dyDescent="0.25">
      <c r="B60" s="16"/>
      <c r="E60" s="6"/>
      <c r="F60" s="6"/>
      <c r="G60" s="19" t="s">
        <v>53</v>
      </c>
    </row>
    <row r="61" spans="1:7" x14ac:dyDescent="0.25">
      <c r="B61" s="16"/>
      <c r="E61" s="6"/>
      <c r="F61" s="6"/>
      <c r="G61" s="19" t="s">
        <v>53</v>
      </c>
    </row>
    <row r="62" spans="1:7" x14ac:dyDescent="0.25">
      <c r="B62" s="16"/>
      <c r="E62" s="6"/>
      <c r="F62" s="6"/>
      <c r="G62" s="2"/>
    </row>
    <row r="63" spans="1:7" x14ac:dyDescent="0.25">
      <c r="A63" s="3" t="s">
        <v>41</v>
      </c>
      <c r="B63" s="17">
        <f>SUM(B39:B62)</f>
        <v>90953.950000000012</v>
      </c>
      <c r="C63" s="12">
        <v>87326.64</v>
      </c>
      <c r="D63" s="7">
        <v>77502.34</v>
      </c>
      <c r="E63" s="7">
        <f>SUM(E39:E57)</f>
        <v>66852.78</v>
      </c>
      <c r="F63" s="7">
        <f>SUM(F39:F57)</f>
        <v>66001.42</v>
      </c>
      <c r="G63" s="19"/>
    </row>
    <row r="64" spans="1:7" x14ac:dyDescent="0.25">
      <c r="B64" s="16"/>
      <c r="E64" s="6"/>
      <c r="F64" s="6"/>
      <c r="G64" s="2"/>
    </row>
    <row r="65" spans="1:7" x14ac:dyDescent="0.25">
      <c r="B65" s="16"/>
      <c r="E65" s="6"/>
      <c r="F65" s="6"/>
      <c r="G65" s="2"/>
    </row>
    <row r="66" spans="1:7" x14ac:dyDescent="0.25">
      <c r="B66" s="16"/>
      <c r="E66" s="6"/>
      <c r="F66" s="6"/>
      <c r="G66" s="2"/>
    </row>
    <row r="67" spans="1:7" x14ac:dyDescent="0.25">
      <c r="A67" s="3" t="s">
        <v>42</v>
      </c>
      <c r="B67" s="17">
        <f>+B63+B36+B26</f>
        <v>645591.77</v>
      </c>
      <c r="C67" s="12">
        <f t="shared" ref="C67:F67" si="2">+C63+C36+C26</f>
        <v>681286.72</v>
      </c>
      <c r="D67" s="10">
        <f t="shared" si="2"/>
        <v>660787.72</v>
      </c>
      <c r="E67" s="7">
        <f>+E63+E36+E26</f>
        <v>541200.34</v>
      </c>
      <c r="F67" s="7">
        <f t="shared" si="2"/>
        <v>585884.05000000005</v>
      </c>
      <c r="G67" s="2"/>
    </row>
    <row r="68" spans="1:7" x14ac:dyDescent="0.25">
      <c r="G68" s="2"/>
    </row>
    <row r="69" spans="1:7" x14ac:dyDescent="0.25">
      <c r="G69" s="2"/>
    </row>
    <row r="75" spans="1:7" x14ac:dyDescent="0.25">
      <c r="B75" s="24">
        <f>SUMIF($G$4:$G$67,G75,$B$4:$B$67)</f>
        <v>439987.83</v>
      </c>
      <c r="C75" s="24">
        <f>SUMIF($G$4:$G$67,G75,$C$4:$C$67)</f>
        <v>472080.55</v>
      </c>
      <c r="D75" s="24">
        <f>SUMIF($G$4:$G$67,G75,$D$4:$D$67)</f>
        <v>482975.9</v>
      </c>
      <c r="E75" s="24">
        <f>SUMIF($G$4:$G$67,G75,$E$4:$E$67)</f>
        <v>394372.47</v>
      </c>
      <c r="F75" s="24">
        <f>SUMIF($G$4:$G$67,G75,$F$4:$F$67)</f>
        <v>404253.26</v>
      </c>
      <c r="G75" s="2" t="s">
        <v>52</v>
      </c>
    </row>
    <row r="76" spans="1:7" x14ac:dyDescent="0.25">
      <c r="B76" s="24">
        <f t="shared" ref="B76:B78" si="3">SUMIF($G$4:$G$67,G76,$B$4:$B$67)</f>
        <v>8150.15</v>
      </c>
      <c r="C76" s="24">
        <f t="shared" ref="C76:C78" si="4">SUMIF($G$4:$G$67,G76,$C$4:$C$67)</f>
        <v>8529.16</v>
      </c>
      <c r="D76" s="24">
        <f t="shared" ref="D76:D78" si="5">SUMIF($G$4:$G$67,G76,$D$4:$D$67)</f>
        <v>13738.04</v>
      </c>
      <c r="E76" s="24">
        <f>SUMIF($G$4:$G$67,G76,$E$4:$E$67)</f>
        <v>9020.5400000000009</v>
      </c>
      <c r="F76" s="24">
        <f t="shared" ref="F76:F78" si="6">SUMIF($G$4:$G$67,G76,$F$4:$F$67)</f>
        <v>4823.43</v>
      </c>
      <c r="G76" s="1" t="s">
        <v>49</v>
      </c>
    </row>
    <row r="77" spans="1:7" x14ac:dyDescent="0.25">
      <c r="B77" s="24">
        <f t="shared" si="3"/>
        <v>111738.03</v>
      </c>
      <c r="C77" s="24">
        <f t="shared" si="4"/>
        <v>118791.66</v>
      </c>
      <c r="D77" s="24">
        <f t="shared" si="5"/>
        <v>94649.1</v>
      </c>
      <c r="E77" s="24">
        <f>SUMIF($G$4:$G$67,G77,$E$4:$E$67)</f>
        <v>76004.98</v>
      </c>
      <c r="F77" s="24">
        <f t="shared" si="6"/>
        <v>114800.83</v>
      </c>
      <c r="G77" s="1" t="s">
        <v>50</v>
      </c>
    </row>
    <row r="78" spans="1:7" x14ac:dyDescent="0.25">
      <c r="B78" s="24">
        <f t="shared" si="3"/>
        <v>85715.760000000009</v>
      </c>
      <c r="C78" s="24">
        <f t="shared" si="4"/>
        <v>81885.350000000006</v>
      </c>
      <c r="D78" s="24">
        <f t="shared" si="5"/>
        <v>69424.680000000022</v>
      </c>
      <c r="E78" s="24">
        <f>SUMIF($G$4:$G$67,G78,$E$4:$E$67)</f>
        <v>61802.349999999991</v>
      </c>
      <c r="F78" s="24">
        <f t="shared" si="6"/>
        <v>62006.53</v>
      </c>
      <c r="G78" s="1" t="s">
        <v>53</v>
      </c>
    </row>
    <row r="81" spans="2:6" x14ac:dyDescent="0.25">
      <c r="B81" s="25">
        <f t="shared" ref="B81:D81" si="7">SUM(B75:B80)</f>
        <v>645591.77</v>
      </c>
      <c r="C81" s="25">
        <f t="shared" si="7"/>
        <v>681286.72</v>
      </c>
      <c r="D81" s="25">
        <f t="shared" si="7"/>
        <v>660787.72000000009</v>
      </c>
      <c r="E81" s="25">
        <f>SUM(E75:E80)</f>
        <v>541200.34</v>
      </c>
      <c r="F81" s="25">
        <f>SUM(F75:F80)</f>
        <v>585884.05000000005</v>
      </c>
    </row>
    <row r="82" spans="2:6" x14ac:dyDescent="0.25">
      <c r="B82" s="11">
        <f t="shared" ref="B82:E82" si="8">+B81-B67</f>
        <v>0</v>
      </c>
      <c r="C82" s="11">
        <f t="shared" si="8"/>
        <v>0</v>
      </c>
      <c r="D82" s="11">
        <f t="shared" si="8"/>
        <v>0</v>
      </c>
      <c r="E82" s="11">
        <f t="shared" si="8"/>
        <v>0</v>
      </c>
      <c r="F82" s="11">
        <f>+F81-F67</f>
        <v>0</v>
      </c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2"/>
    </row>
  </sheetData>
  <sortState ref="G70:G122">
    <sortCondition ref="G70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F8DA1-CFCE-42E9-91F5-4841ACBD52D9}">
  <dimension ref="A2:H34"/>
  <sheetViews>
    <sheetView tabSelected="1" topLeftCell="A7" workbookViewId="0">
      <selection activeCell="B37" sqref="B37"/>
    </sheetView>
  </sheetViews>
  <sheetFormatPr defaultRowHeight="15" x14ac:dyDescent="0.25"/>
  <cols>
    <col min="2" max="2" width="19.7109375" bestFit="1" customWidth="1"/>
    <col min="3" max="3" width="15.28515625" bestFit="1" customWidth="1"/>
    <col min="4" max="4" width="13.140625" bestFit="1" customWidth="1"/>
    <col min="5" max="5" width="22.28515625" bestFit="1" customWidth="1"/>
    <col min="6" max="7" width="13.140625" bestFit="1" customWidth="1"/>
    <col min="8" max="8" width="14.7109375" bestFit="1" customWidth="1"/>
  </cols>
  <sheetData>
    <row r="2" spans="1:8" ht="15.75" x14ac:dyDescent="0.25">
      <c r="A2" s="29" t="s">
        <v>62</v>
      </c>
      <c r="B2" s="29"/>
      <c r="C2" s="29"/>
      <c r="D2" s="29"/>
      <c r="E2" s="29"/>
      <c r="F2" s="29"/>
      <c r="G2" s="29"/>
      <c r="H2" s="29"/>
    </row>
    <row r="3" spans="1:8" x14ac:dyDescent="0.25">
      <c r="A3" s="27" t="s">
        <v>55</v>
      </c>
      <c r="B3" s="27" t="s">
        <v>48</v>
      </c>
      <c r="C3" s="27" t="s">
        <v>49</v>
      </c>
      <c r="D3" s="27" t="s">
        <v>50</v>
      </c>
      <c r="E3" s="27" t="s">
        <v>51</v>
      </c>
      <c r="F3" s="27" t="s">
        <v>52</v>
      </c>
      <c r="G3" s="27" t="s">
        <v>53</v>
      </c>
      <c r="H3" s="27" t="s">
        <v>54</v>
      </c>
    </row>
    <row r="4" spans="1:8" x14ac:dyDescent="0.25">
      <c r="A4" s="30">
        <v>2019</v>
      </c>
      <c r="B4" s="30" t="s">
        <v>56</v>
      </c>
      <c r="C4" s="31">
        <f>+Foglio2!F76</f>
        <v>4823.43</v>
      </c>
      <c r="D4" s="31">
        <f>+Foglio2!F77</f>
        <v>114800.83</v>
      </c>
      <c r="E4" s="31"/>
      <c r="F4" s="31">
        <f>+Foglio2!F75</f>
        <v>404253.26</v>
      </c>
      <c r="G4" s="31">
        <f>+Foglio2!F78</f>
        <v>62006.53</v>
      </c>
      <c r="H4" s="32">
        <f>SUM(C4:G4)</f>
        <v>585884.05000000005</v>
      </c>
    </row>
    <row r="5" spans="1:8" x14ac:dyDescent="0.25">
      <c r="A5" s="30">
        <v>2020</v>
      </c>
      <c r="B5" s="30" t="s">
        <v>56</v>
      </c>
      <c r="C5" s="31">
        <f>+Foglio2!E76</f>
        <v>9020.5400000000009</v>
      </c>
      <c r="D5" s="31">
        <f>+Foglio2!E77</f>
        <v>76004.98</v>
      </c>
      <c r="E5" s="31"/>
      <c r="F5" s="31">
        <f>+Foglio2!E75</f>
        <v>394372.47</v>
      </c>
      <c r="G5" s="31">
        <f>+Foglio2!E78</f>
        <v>61802.349999999991</v>
      </c>
      <c r="H5" s="32">
        <f t="shared" ref="H5:H8" si="0">SUM(C5:G5)</f>
        <v>541200.34</v>
      </c>
    </row>
    <row r="6" spans="1:8" x14ac:dyDescent="0.25">
      <c r="A6" s="30">
        <v>2021</v>
      </c>
      <c r="B6" s="30" t="s">
        <v>56</v>
      </c>
      <c r="C6" s="31">
        <f>+Foglio2!D76</f>
        <v>13738.04</v>
      </c>
      <c r="D6" s="31">
        <f>+Foglio2!D77</f>
        <v>94649.1</v>
      </c>
      <c r="E6" s="31"/>
      <c r="F6" s="31">
        <f>+Foglio2!D75</f>
        <v>482975.9</v>
      </c>
      <c r="G6" s="31">
        <f>+Foglio2!D78</f>
        <v>69424.680000000022</v>
      </c>
      <c r="H6" s="32">
        <f t="shared" si="0"/>
        <v>660787.72000000009</v>
      </c>
    </row>
    <row r="7" spans="1:8" x14ac:dyDescent="0.25">
      <c r="A7" s="30">
        <v>2022</v>
      </c>
      <c r="B7" s="30" t="s">
        <v>56</v>
      </c>
      <c r="C7" s="31">
        <f>+Foglio2!C76</f>
        <v>8529.16</v>
      </c>
      <c r="D7" s="31">
        <f>+Foglio2!C77</f>
        <v>118791.66</v>
      </c>
      <c r="E7" s="31"/>
      <c r="F7" s="31">
        <f>+Foglio2!C75</f>
        <v>472080.55</v>
      </c>
      <c r="G7" s="31">
        <f>+Foglio2!C78</f>
        <v>81885.350000000006</v>
      </c>
      <c r="H7" s="32">
        <f t="shared" si="0"/>
        <v>681286.72</v>
      </c>
    </row>
    <row r="8" spans="1:8" x14ac:dyDescent="0.25">
      <c r="A8" s="30">
        <v>2023</v>
      </c>
      <c r="B8" s="30" t="s">
        <v>56</v>
      </c>
      <c r="C8" s="31">
        <f>+Foglio2!B76</f>
        <v>8150.15</v>
      </c>
      <c r="D8" s="31">
        <f>+Foglio2!B77</f>
        <v>111738.03</v>
      </c>
      <c r="E8" s="31"/>
      <c r="F8" s="31">
        <f>+Foglio2!B75</f>
        <v>439987.83</v>
      </c>
      <c r="G8" s="31">
        <f>+Foglio2!B78</f>
        <v>85715.760000000009</v>
      </c>
      <c r="H8" s="32">
        <f t="shared" si="0"/>
        <v>645591.77</v>
      </c>
    </row>
    <row r="9" spans="1:8" s="28" customFormat="1" ht="11.25" customHeight="1" x14ac:dyDescent="0.25">
      <c r="A9" s="40"/>
      <c r="B9" s="41"/>
      <c r="C9" s="42"/>
      <c r="D9" s="42"/>
      <c r="E9" s="42"/>
      <c r="F9" s="42"/>
      <c r="G9" s="42"/>
      <c r="H9" s="43"/>
    </row>
    <row r="10" spans="1:8" x14ac:dyDescent="0.25">
      <c r="A10" s="33">
        <v>2023</v>
      </c>
      <c r="B10" s="33" t="s">
        <v>57</v>
      </c>
      <c r="C10" s="34">
        <v>2360.52</v>
      </c>
      <c r="D10" s="34">
        <v>38524.229999999996</v>
      </c>
      <c r="E10" s="34">
        <v>27500</v>
      </c>
      <c r="F10" s="34">
        <v>208435.58999999997</v>
      </c>
      <c r="G10" s="34">
        <v>36947.990000000005</v>
      </c>
      <c r="H10" s="35">
        <v>313768.32999999996</v>
      </c>
    </row>
    <row r="11" spans="1:8" s="44" customFormat="1" ht="12" customHeight="1" x14ac:dyDescent="0.25">
      <c r="A11" s="40"/>
      <c r="B11" s="41"/>
      <c r="C11" s="42"/>
      <c r="D11" s="42"/>
      <c r="E11" s="42"/>
      <c r="F11" s="42"/>
      <c r="G11" s="42"/>
      <c r="H11" s="43"/>
    </row>
    <row r="12" spans="1:8" x14ac:dyDescent="0.25">
      <c r="A12" s="30">
        <v>2019</v>
      </c>
      <c r="B12" s="30" t="s">
        <v>58</v>
      </c>
      <c r="C12" s="36">
        <v>6220.6100000000006</v>
      </c>
      <c r="D12" s="36">
        <v>44065.369999999995</v>
      </c>
      <c r="E12" s="36"/>
      <c r="F12" s="36">
        <v>234687.25999999998</v>
      </c>
      <c r="G12" s="36">
        <v>56902.530000000006</v>
      </c>
      <c r="H12" s="37">
        <v>341875.77</v>
      </c>
    </row>
    <row r="13" spans="1:8" x14ac:dyDescent="0.25">
      <c r="A13" s="30">
        <v>2020</v>
      </c>
      <c r="B13" s="30" t="s">
        <v>58</v>
      </c>
      <c r="C13" s="36">
        <v>7523.1999999999989</v>
      </c>
      <c r="D13" s="36">
        <v>48000.130000000005</v>
      </c>
      <c r="E13" s="36"/>
      <c r="F13" s="36">
        <v>254367.97</v>
      </c>
      <c r="G13" s="36">
        <v>35265.620000000003</v>
      </c>
      <c r="H13" s="37">
        <v>345156.92</v>
      </c>
    </row>
    <row r="14" spans="1:8" x14ac:dyDescent="0.25">
      <c r="A14" s="30">
        <v>2021</v>
      </c>
      <c r="B14" s="30" t="s">
        <v>58</v>
      </c>
      <c r="C14" s="36">
        <v>8896.8700000000008</v>
      </c>
      <c r="D14" s="36">
        <v>48018.020000000004</v>
      </c>
      <c r="E14" s="36"/>
      <c r="F14" s="36">
        <v>256674.50999999998</v>
      </c>
      <c r="G14" s="36">
        <v>52162.55000000001</v>
      </c>
      <c r="H14" s="37">
        <v>365751.94999999995</v>
      </c>
    </row>
    <row r="15" spans="1:8" x14ac:dyDescent="0.25">
      <c r="A15" s="30">
        <v>2022</v>
      </c>
      <c r="B15" s="30" t="s">
        <v>58</v>
      </c>
      <c r="C15" s="36">
        <v>5637.57</v>
      </c>
      <c r="D15" s="36">
        <v>51188.35</v>
      </c>
      <c r="E15" s="36"/>
      <c r="F15" s="36">
        <v>266222.88</v>
      </c>
      <c r="G15" s="36">
        <v>61162.089999999989</v>
      </c>
      <c r="H15" s="37">
        <v>384210.88999999996</v>
      </c>
    </row>
    <row r="16" spans="1:8" x14ac:dyDescent="0.25">
      <c r="A16" s="30">
        <v>2023</v>
      </c>
      <c r="B16" s="30" t="s">
        <v>58</v>
      </c>
      <c r="C16" s="36">
        <v>5587.67</v>
      </c>
      <c r="D16" s="36">
        <v>52631.55</v>
      </c>
      <c r="E16" s="36"/>
      <c r="F16" s="36">
        <v>241119.83000000002</v>
      </c>
      <c r="G16" s="36">
        <v>59044.26</v>
      </c>
      <c r="H16" s="37">
        <v>358383.31000000006</v>
      </c>
    </row>
    <row r="17" spans="1:8" s="44" customFormat="1" ht="12" customHeight="1" x14ac:dyDescent="0.25">
      <c r="A17" s="40"/>
      <c r="B17" s="41"/>
      <c r="C17" s="42"/>
      <c r="D17" s="42"/>
      <c r="E17" s="42"/>
      <c r="F17" s="42"/>
      <c r="G17" s="42"/>
      <c r="H17" s="43"/>
    </row>
    <row r="18" spans="1:8" x14ac:dyDescent="0.25">
      <c r="A18" s="33">
        <v>2019</v>
      </c>
      <c r="B18" s="33" t="s">
        <v>59</v>
      </c>
      <c r="C18" s="38">
        <v>65557.17</v>
      </c>
      <c r="D18" s="38">
        <v>157061.72</v>
      </c>
      <c r="E18" s="38"/>
      <c r="F18" s="38">
        <v>749207.25</v>
      </c>
      <c r="G18" s="38">
        <v>374593.01999999996</v>
      </c>
      <c r="H18" s="39">
        <v>1346419.16</v>
      </c>
    </row>
    <row r="19" spans="1:8" x14ac:dyDescent="0.25">
      <c r="A19" s="33">
        <v>2020</v>
      </c>
      <c r="B19" s="33" t="s">
        <v>59</v>
      </c>
      <c r="C19" s="38">
        <v>78711.01999999999</v>
      </c>
      <c r="D19" s="38">
        <v>147672.23000000001</v>
      </c>
      <c r="E19" s="38"/>
      <c r="F19" s="38">
        <v>708692.63000000012</v>
      </c>
      <c r="G19" s="38">
        <v>249217.34</v>
      </c>
      <c r="H19" s="39">
        <v>1184293.2200000002</v>
      </c>
    </row>
    <row r="20" spans="1:8" x14ac:dyDescent="0.25">
      <c r="A20" s="33">
        <v>2021</v>
      </c>
      <c r="B20" s="33" t="s">
        <v>59</v>
      </c>
      <c r="C20" s="38">
        <v>72969.8</v>
      </c>
      <c r="D20" s="38">
        <v>146893.29999999999</v>
      </c>
      <c r="E20" s="38"/>
      <c r="F20" s="38">
        <v>762039.70000000007</v>
      </c>
      <c r="G20" s="38">
        <v>449901.92000000004</v>
      </c>
      <c r="H20" s="39">
        <v>1431804.7200000002</v>
      </c>
    </row>
    <row r="21" spans="1:8" x14ac:dyDescent="0.25">
      <c r="A21" s="33">
        <v>2022</v>
      </c>
      <c r="B21" s="33" t="s">
        <v>59</v>
      </c>
      <c r="C21" s="38">
        <v>88036.819999999992</v>
      </c>
      <c r="D21" s="38">
        <v>168297.87</v>
      </c>
      <c r="E21" s="38"/>
      <c r="F21" s="38">
        <v>853972.40999999992</v>
      </c>
      <c r="G21" s="38">
        <v>473424.72000000003</v>
      </c>
      <c r="H21" s="39">
        <v>1583731.8199999998</v>
      </c>
    </row>
    <row r="22" spans="1:8" x14ac:dyDescent="0.25">
      <c r="A22" s="33">
        <v>2023</v>
      </c>
      <c r="B22" s="33" t="s">
        <v>59</v>
      </c>
      <c r="C22" s="38">
        <v>89375.58</v>
      </c>
      <c r="D22" s="38">
        <v>171067.43</v>
      </c>
      <c r="E22" s="38"/>
      <c r="F22" s="38">
        <v>822300.49</v>
      </c>
      <c r="G22" s="38">
        <v>409974.90800000005</v>
      </c>
      <c r="H22" s="39">
        <v>1492718.4080000001</v>
      </c>
    </row>
    <row r="23" spans="1:8" s="44" customFormat="1" ht="13.5" customHeight="1" x14ac:dyDescent="0.25">
      <c r="A23" s="40"/>
      <c r="B23" s="41"/>
      <c r="C23" s="45"/>
      <c r="D23" s="45"/>
      <c r="E23" s="45"/>
      <c r="F23" s="45"/>
      <c r="G23" s="45"/>
      <c r="H23" s="46"/>
    </row>
    <row r="24" spans="1:8" x14ac:dyDescent="0.25">
      <c r="A24" s="30">
        <v>2019</v>
      </c>
      <c r="B24" s="30" t="s">
        <v>60</v>
      </c>
      <c r="C24" s="31">
        <v>29652.660000000003</v>
      </c>
      <c r="D24" s="31">
        <v>282987.58999999997</v>
      </c>
      <c r="E24" s="31">
        <v>41316.31</v>
      </c>
      <c r="F24" s="31">
        <v>801352.59</v>
      </c>
      <c r="G24" s="31">
        <v>260935.62</v>
      </c>
      <c r="H24" s="32">
        <v>1416244.77</v>
      </c>
    </row>
    <row r="25" spans="1:8" x14ac:dyDescent="0.25">
      <c r="A25" s="30">
        <v>2020</v>
      </c>
      <c r="B25" s="30" t="s">
        <v>60</v>
      </c>
      <c r="C25" s="31">
        <v>44208.17</v>
      </c>
      <c r="D25" s="31">
        <v>241885.94</v>
      </c>
      <c r="E25" s="31">
        <v>40779.72</v>
      </c>
      <c r="F25" s="31">
        <v>733172.4</v>
      </c>
      <c r="G25" s="31">
        <v>220772.87999999998</v>
      </c>
      <c r="H25" s="32">
        <v>1280819.1099999999</v>
      </c>
    </row>
    <row r="26" spans="1:8" x14ac:dyDescent="0.25">
      <c r="A26" s="30">
        <v>2021</v>
      </c>
      <c r="B26" s="30" t="s">
        <v>60</v>
      </c>
      <c r="C26" s="31">
        <v>35197.979999999996</v>
      </c>
      <c r="D26" s="31">
        <v>258141.46000000002</v>
      </c>
      <c r="E26" s="31">
        <v>41406.97</v>
      </c>
      <c r="F26" s="31">
        <v>861894.39</v>
      </c>
      <c r="G26" s="31">
        <v>238058.78999999998</v>
      </c>
      <c r="H26" s="32">
        <v>1434699.59</v>
      </c>
    </row>
    <row r="27" spans="1:8" x14ac:dyDescent="0.25">
      <c r="A27" s="30">
        <v>2022</v>
      </c>
      <c r="B27" s="30" t="s">
        <v>60</v>
      </c>
      <c r="C27" s="31">
        <v>43739.43</v>
      </c>
      <c r="D27" s="31">
        <v>296597.59999999998</v>
      </c>
      <c r="E27" s="31">
        <v>41525.050000000003</v>
      </c>
      <c r="F27" s="31">
        <v>892019.83000000007</v>
      </c>
      <c r="G27" s="31">
        <v>296531.58</v>
      </c>
      <c r="H27" s="32">
        <v>1570413.4900000002</v>
      </c>
    </row>
    <row r="28" spans="1:8" x14ac:dyDescent="0.25">
      <c r="A28" s="30">
        <v>2023</v>
      </c>
      <c r="B28" s="30" t="s">
        <v>60</v>
      </c>
      <c r="C28" s="31">
        <v>28089.780000000002</v>
      </c>
      <c r="D28" s="31">
        <v>278019.51999999996</v>
      </c>
      <c r="E28" s="31">
        <v>41751.29</v>
      </c>
      <c r="F28" s="31">
        <v>824301.71000000008</v>
      </c>
      <c r="G28" s="31">
        <v>195610.55</v>
      </c>
      <c r="H28" s="32">
        <v>1367772.85</v>
      </c>
    </row>
    <row r="29" spans="1:8" s="44" customFormat="1" ht="14.25" customHeight="1" x14ac:dyDescent="0.25">
      <c r="A29" s="40"/>
      <c r="B29" s="41"/>
      <c r="C29" s="42"/>
      <c r="D29" s="42"/>
      <c r="E29" s="42"/>
      <c r="F29" s="42"/>
      <c r="G29" s="42"/>
      <c r="H29" s="43"/>
    </row>
    <row r="30" spans="1:8" x14ac:dyDescent="0.25">
      <c r="A30" s="33">
        <v>2019</v>
      </c>
      <c r="B30" s="33" t="s">
        <v>61</v>
      </c>
      <c r="C30" s="34">
        <v>154280.12999999998</v>
      </c>
      <c r="D30" s="34">
        <v>639661.63</v>
      </c>
      <c r="E30" s="34"/>
      <c r="F30" s="34">
        <v>1813370.1299999997</v>
      </c>
      <c r="G30" s="34">
        <v>767985.97</v>
      </c>
      <c r="H30" s="35">
        <v>3375297.8599999994</v>
      </c>
    </row>
    <row r="31" spans="1:8" x14ac:dyDescent="0.25">
      <c r="A31" s="33">
        <v>2020</v>
      </c>
      <c r="B31" s="33" t="s">
        <v>61</v>
      </c>
      <c r="C31" s="34">
        <v>130484.37999999999</v>
      </c>
      <c r="D31" s="34">
        <v>564418.44999999995</v>
      </c>
      <c r="E31" s="34"/>
      <c r="F31" s="34">
        <v>1685350.46</v>
      </c>
      <c r="G31" s="34">
        <v>487933.83</v>
      </c>
      <c r="H31" s="35">
        <v>2868187.12</v>
      </c>
    </row>
    <row r="32" spans="1:8" x14ac:dyDescent="0.25">
      <c r="A32" s="33">
        <v>2021</v>
      </c>
      <c r="B32" s="33" t="s">
        <v>61</v>
      </c>
      <c r="C32" s="34">
        <v>172709.2</v>
      </c>
      <c r="D32" s="34">
        <v>578843.48</v>
      </c>
      <c r="E32" s="34"/>
      <c r="F32" s="34">
        <v>1844852.54</v>
      </c>
      <c r="G32" s="34">
        <v>768839.04</v>
      </c>
      <c r="H32" s="35">
        <v>3365244.26</v>
      </c>
    </row>
    <row r="33" spans="1:8" x14ac:dyDescent="0.25">
      <c r="A33" s="33">
        <v>2022</v>
      </c>
      <c r="B33" s="33" t="s">
        <v>61</v>
      </c>
      <c r="C33" s="34">
        <v>161947.98000000001</v>
      </c>
      <c r="D33" s="34">
        <v>639524.17000000004</v>
      </c>
      <c r="E33" s="34"/>
      <c r="F33" s="34">
        <v>1943911.38</v>
      </c>
      <c r="G33" s="34">
        <v>939028.12000000011</v>
      </c>
      <c r="H33" s="35">
        <v>3684411.65</v>
      </c>
    </row>
    <row r="34" spans="1:8" x14ac:dyDescent="0.25">
      <c r="A34" s="33">
        <v>2023</v>
      </c>
      <c r="B34" s="33" t="s">
        <v>61</v>
      </c>
      <c r="C34" s="34">
        <v>174953.45</v>
      </c>
      <c r="D34" s="34">
        <v>660886.99</v>
      </c>
      <c r="E34" s="34"/>
      <c r="F34" s="34">
        <v>2021167.9</v>
      </c>
      <c r="G34" s="34">
        <v>929061.7</v>
      </c>
      <c r="H34" s="35">
        <v>3786070.04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per sito internet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Mariarosa Azzini</dc:creator>
  <cp:lastModifiedBy>Annalisa Rossini</cp:lastModifiedBy>
  <cp:lastPrinted>2018-06-11T14:42:39Z</cp:lastPrinted>
  <dcterms:created xsi:type="dcterms:W3CDTF">2017-05-30T10:12:09Z</dcterms:created>
  <dcterms:modified xsi:type="dcterms:W3CDTF">2024-06-26T12:38:40Z</dcterms:modified>
</cp:coreProperties>
</file>